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ogi\Desktop\"/>
    </mc:Choice>
  </mc:AlternateContent>
  <xr:revisionPtr revIDLastSave="0" documentId="8_{4AABFEB6-641C-46BC-9978-4BA4B48F8C05}" xr6:coauthVersionLast="47" xr6:coauthVersionMax="47" xr10:uidLastSave="{00000000-0000-0000-0000-000000000000}"/>
  <bookViews>
    <workbookView xWindow="-108" yWindow="-108" windowWidth="30936" windowHeight="16896" xr2:uid="{34796B21-D81C-4692-8143-76E7B179DD51}"/>
  </bookViews>
  <sheets>
    <sheet name="Keskmine palk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L19" i="1"/>
  <c r="K19" i="1"/>
  <c r="D19" i="1"/>
  <c r="C19" i="1"/>
  <c r="Y14" i="1"/>
  <c r="U14" i="1"/>
  <c r="Y13" i="1"/>
  <c r="X13" i="1"/>
  <c r="W13" i="1"/>
  <c r="T13" i="1"/>
  <c r="S13" i="1"/>
  <c r="U13" i="1" s="1"/>
  <c r="R13" i="1"/>
  <c r="R19" i="1" s="1"/>
  <c r="Q13" i="1"/>
  <c r="Q19" i="1" s="1"/>
  <c r="P13" i="1"/>
  <c r="P19" i="1" s="1"/>
  <c r="O13" i="1"/>
  <c r="O19" i="1" s="1"/>
  <c r="N13" i="1"/>
  <c r="M13" i="1"/>
  <c r="L13" i="1"/>
  <c r="K13" i="1"/>
  <c r="J13" i="1"/>
  <c r="J19" i="1" s="1"/>
  <c r="I13" i="1"/>
  <c r="I19" i="1" s="1"/>
  <c r="H13" i="1"/>
  <c r="H19" i="1" s="1"/>
  <c r="G13" i="1"/>
  <c r="G19" i="1" s="1"/>
  <c r="F13" i="1"/>
  <c r="E13" i="1"/>
  <c r="D13" i="1"/>
  <c r="C13" i="1"/>
  <c r="B13" i="1"/>
  <c r="M19" i="1" s="1"/>
  <c r="X12" i="1"/>
  <c r="U18" i="1" s="1"/>
  <c r="W12" i="1"/>
  <c r="U12" i="1"/>
  <c r="T12" i="1"/>
  <c r="T18" i="1" s="1"/>
  <c r="S12" i="1"/>
  <c r="S18" i="1" s="1"/>
  <c r="R12" i="1"/>
  <c r="R18" i="1" s="1"/>
  <c r="Q12" i="1"/>
  <c r="Q18" i="1" s="1"/>
  <c r="P12" i="1"/>
  <c r="P18" i="1" s="1"/>
  <c r="O12" i="1"/>
  <c r="O18" i="1" s="1"/>
  <c r="N12" i="1"/>
  <c r="N18" i="1" s="1"/>
  <c r="M12" i="1"/>
  <c r="M18" i="1" s="1"/>
  <c r="L12" i="1"/>
  <c r="L18" i="1" s="1"/>
  <c r="K12" i="1"/>
  <c r="K18" i="1" s="1"/>
  <c r="J12" i="1"/>
  <c r="J18" i="1" s="1"/>
  <c r="I12" i="1"/>
  <c r="I18" i="1" s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  <c r="B12" i="1"/>
  <c r="B18" i="1" s="1"/>
  <c r="X11" i="1"/>
  <c r="Y11" i="1" s="1"/>
  <c r="W11" i="1"/>
  <c r="T11" i="1"/>
  <c r="U11" i="1" s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U8" i="1"/>
  <c r="U7" i="1"/>
  <c r="X5" i="1"/>
  <c r="Y5" i="1" s="1"/>
  <c r="W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Y4" i="1"/>
  <c r="U4" i="1"/>
  <c r="Y3" i="1"/>
  <c r="U3" i="1"/>
  <c r="Y2" i="1"/>
  <c r="U2" i="1"/>
  <c r="B19" i="1" l="1"/>
  <c r="E19" i="1"/>
  <c r="U19" i="1"/>
  <c r="N19" i="1"/>
  <c r="Y12" i="1"/>
  <c r="F19" i="1"/>
</calcChain>
</file>

<file path=xl/sharedStrings.xml><?xml version="1.0" encoding="utf-8"?>
<sst xmlns="http://schemas.openxmlformats.org/spreadsheetml/2006/main" count="59" uniqueCount="36">
  <si>
    <t>Töötasud mln eurot (bruto)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</si>
  <si>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</si>
  <si>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</si>
  <si>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</si>
  <si>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</si>
  <si>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</si>
  <si>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</si>
  <si>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</si>
  <si>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</si>
  <si>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</si>
  <si>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</si>
  <si>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</si>
  <si>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</si>
  <si>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</si>
  <si>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</si>
  <si>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</si>
  <si>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</si>
  <si>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</si>
  <si>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</si>
  <si>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</si>
  <si>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2023 vs 2022</t>
  </si>
  <si>
    <t>2023 3k</t>
  </si>
  <si>
    <t>2024 3k</t>
  </si>
  <si>
    <t>muutus</t>
  </si>
  <si>
    <t>Töötasud, konto 500 (v.a 5005 ja 5009). Ei arvestata hüvitistega (7-ga lõppevad kontod).</t>
  </si>
  <si>
    <t>sh volikogu liikmete tasud</t>
  </si>
  <si>
    <t>õpetajad (lasteaed, üldharidus, kutseharidus)</t>
  </si>
  <si>
    <t>Töötasud, v.a õpetajad ja volikogu liikmed</t>
  </si>
  <si>
    <t>Töötajaid kokku (v.a volikogu liikmed)</t>
  </si>
  <si>
    <t>sh õpetajad (lasteaed, üldharidus, kutseharidus)</t>
  </si>
  <si>
    <t>Keskmine töötasu</t>
  </si>
  <si>
    <t>Töötajad kokku</t>
  </si>
  <si>
    <t>Õpetajad (lasteaed, üldharidus, kutseharidus)</t>
  </si>
  <si>
    <t>Töötajad, v.a õpetajad</t>
  </si>
  <si>
    <t>Riigi keskmine palk</t>
  </si>
  <si>
    <t>Keskmine töötasu vs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</si>
</sst>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63636"/>
      <name val="Arial"/>
      <family val="2"/>
    </font>
    <font>
      <sz val="9"/>
      <color rgb="FF363636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9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DCDCDC"/>
      </left>
      <right style="thin">
        <color rgb="FFDCDCDC"/>
      </right>
      <top style="thin">
        <color rgb="FFDCDCDC"/>
      </top>
      <bottom style="medium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 style="thin">
        <color rgb="FFDCDCD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3" fillId="3" borderId="2" xfId="0" applyNumberFormat="1" applyFont="1" applyFill="1" applyBorder="1" applyAlignment="1">
      <alignment horizontal="right" vertical="center"/>
    </xf>
    <xf numFmtId="9" fontId="0" fillId="0" borderId="0" xfId="1" applyFont="1"/>
    <xf numFmtId="3" fontId="3" fillId="3" borderId="0" xfId="0" applyNumberFormat="1" applyFont="1" applyFill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1" fontId="0" fillId="0" borderId="0" xfId="0" applyNumberFormat="1"/>
    <xf numFmtId="3" fontId="0" fillId="0" borderId="0" xfId="0" applyNumberFormat="1"/>
    <xf numFmtId="0" fontId="5" fillId="0" borderId="5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9" fontId="0" fillId="0" borderId="5" xfId="1" applyFont="1" applyBorder="1"/>
    <xf numFmtId="9" fontId="7" fillId="0" borderId="5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KOV töötajate keskmi</a:t>
            </a:r>
            <a:r>
              <a:rPr lang="et-EE" b="1"/>
              <a:t>se</a:t>
            </a:r>
            <a:r>
              <a:rPr lang="en-US" b="1"/>
              <a:t> töötasu muutus vs 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'Keskmine palk'!$A$18</c:f>
              <c:strCache>
                <c:ptCount val="1"/>
                <c:pt idx="0">
                  <c:v>Õpetajad (lasteaed, üldharidus, kutseharidus)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'Keskmine palk'!$B$17:$T$17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'Keskmine palk'!$B$18:$T$18</c:f>
              <c:numCache>
                <c:formatCode>0%</c:formatCode>
                <c:ptCount val="19"/>
                <c:pt idx="0">
                  <c:v>1</c:v>
                </c:pt>
                <c:pt idx="1">
                  <c:v>1.0627841734034742</c:v>
                </c:pt>
                <c:pt idx="2">
                  <c:v>1.2695334664441345</c:v>
                </c:pt>
                <c:pt idx="3">
                  <c:v>1.5227326287698995</c:v>
                </c:pt>
                <c:pt idx="4">
                  <c:v>1.4478280892951718</c:v>
                </c:pt>
                <c:pt idx="5">
                  <c:v>1.3960326349545416</c:v>
                </c:pt>
                <c:pt idx="6">
                  <c:v>1.4225052713661983</c:v>
                </c:pt>
                <c:pt idx="7">
                  <c:v>1.450542055633075</c:v>
                </c:pt>
                <c:pt idx="8">
                  <c:v>1.6417682817129242</c:v>
                </c:pt>
                <c:pt idx="9">
                  <c:v>1.7669096130644164</c:v>
                </c:pt>
                <c:pt idx="10">
                  <c:v>1.9431410467078474</c:v>
                </c:pt>
                <c:pt idx="11">
                  <c:v>2.0934709560969513</c:v>
                </c:pt>
                <c:pt idx="12">
                  <c:v>2.255877621981456</c:v>
                </c:pt>
                <c:pt idx="13">
                  <c:v>2.6105237184848478</c:v>
                </c:pt>
                <c:pt idx="14">
                  <c:v>2.8628099363818937</c:v>
                </c:pt>
                <c:pt idx="15">
                  <c:v>2.9678232286240691</c:v>
                </c:pt>
                <c:pt idx="16">
                  <c:v>2.9964619285607252</c:v>
                </c:pt>
                <c:pt idx="17">
                  <c:v>3.2350013889108196</c:v>
                </c:pt>
                <c:pt idx="18">
                  <c:v>4.020389643692762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E-4A93-8D10-75DD731236DC}"/>
            </c:ext>
          </c:extLst>
        </c:ser>
        <c:ser>
          <c:idx val="1"/>
          <c:order val="1"/>
          <c:tx>
            <c:strRef>
              <c:f>'Keskmine palk'!$A$19</c:f>
              <c:strCache>
                <c:ptCount val="1"/>
                <c:pt idx="0">
                  <c:v>Töötajad, v.a õpetajad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'Keskmine palk'!$B$17:$T$17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'Keskmine palk'!$B$19:$T$19</c:f>
              <c:numCache>
                <c:formatCode>0%</c:formatCode>
                <c:ptCount val="19"/>
                <c:pt idx="0">
                  <c:v>1</c:v>
                </c:pt>
                <c:pt idx="1">
                  <c:v>1.0960962510305079</c:v>
                </c:pt>
                <c:pt idx="2">
                  <c:v>1.3248525061474437</c:v>
                </c:pt>
                <c:pt idx="3">
                  <c:v>1.596405961973081</c:v>
                </c:pt>
                <c:pt idx="4">
                  <c:v>1.5160507697037209</c:v>
                </c:pt>
                <c:pt idx="5">
                  <c:v>1.4542286038842711</c:v>
                </c:pt>
                <c:pt idx="6">
                  <c:v>1.5015543308296999</c:v>
                </c:pt>
                <c:pt idx="7">
                  <c:v>1.5581326468878578</c:v>
                </c:pt>
                <c:pt idx="8">
                  <c:v>1.6699185025864085</c:v>
                </c:pt>
                <c:pt idx="9">
                  <c:v>1.7974893362508038</c:v>
                </c:pt>
                <c:pt idx="10">
                  <c:v>1.9550778974689078</c:v>
                </c:pt>
                <c:pt idx="11">
                  <c:v>2.1030263540576519</c:v>
                </c:pt>
                <c:pt idx="12">
                  <c:v>2.2670185004928505</c:v>
                </c:pt>
                <c:pt idx="13">
                  <c:v>2.5043270033462246</c:v>
                </c:pt>
                <c:pt idx="14">
                  <c:v>2.746194009507323</c:v>
                </c:pt>
                <c:pt idx="15">
                  <c:v>2.8845293113978583</c:v>
                </c:pt>
                <c:pt idx="16">
                  <c:v>3.0038693278939546</c:v>
                </c:pt>
                <c:pt idx="17">
                  <c:v>3.2741609099641402</c:v>
                </c:pt>
                <c:pt idx="18">
                  <c:v>3.7964673488713525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E-4A93-8D10-75DD731236DC}"/>
            </c:ext>
          </c:extLst>
        </c:ser>
        <c:ser>
          <c:idx val="2"/>
          <c:order val="2"/>
          <c:tx>
            <c:strRef>
              <c:f>'Keskmine palk'!$A$20</c:f>
              <c:strCache>
                <c:ptCount val="1"/>
                <c:pt idx="0">
                  <c:v>Riigi keskmine palk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'Keskmine palk'!$B$17:$T$17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'Keskmine palk'!$B$20:$T$20</c:f>
              <c:numCache>
                <c:formatCode>0%</c:formatCode>
                <c:ptCount val="19"/>
                <c:pt idx="0">
                  <c:v>1</c:v>
                </c:pt>
                <c:pt idx="1">
                  <c:v>1.1647286821705427</c:v>
                </c:pt>
                <c:pt idx="2">
                  <c:v>1.4050387596899225</c:v>
                </c:pt>
                <c:pt idx="3">
                  <c:v>1.5988372093023255</c:v>
                </c:pt>
                <c:pt idx="4">
                  <c:v>1.5193798449612403</c:v>
                </c:pt>
                <c:pt idx="5">
                  <c:v>1.5348837209302326</c:v>
                </c:pt>
                <c:pt idx="6">
                  <c:v>1.6182976021124422</c:v>
                </c:pt>
                <c:pt idx="7">
                  <c:v>1.7189922480620154</c:v>
                </c:pt>
                <c:pt idx="8">
                  <c:v>1.8376841085271316</c:v>
                </c:pt>
                <c:pt idx="9">
                  <c:v>1.9476744186046511</c:v>
                </c:pt>
                <c:pt idx="10">
                  <c:v>2.0639534883720931</c:v>
                </c:pt>
                <c:pt idx="11">
                  <c:v>2.2209302325581395</c:v>
                </c:pt>
                <c:pt idx="12">
                  <c:v>2.3662790697674421</c:v>
                </c:pt>
                <c:pt idx="13">
                  <c:v>2.5387596899224807</c:v>
                </c:pt>
                <c:pt idx="14">
                  <c:v>2.7267441860465116</c:v>
                </c:pt>
                <c:pt idx="15">
                  <c:v>2.806201550387597</c:v>
                </c:pt>
                <c:pt idx="16">
                  <c:v>2.8551356589147288</c:v>
                </c:pt>
                <c:pt idx="17">
                  <c:v>3.1875</c:v>
                </c:pt>
                <c:pt idx="18">
                  <c:v>3.5525086254995624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E-4A93-8D10-75DD7312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7520"/>
        <c:axId val="128272080"/>
      </c:lineChart>
      <c:catAx>
        <c:axId val="14174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28272080"/>
        <c:crosses val="autoZero"/>
        <c:auto val="1"/>
        <c:lblAlgn val="ctr"/>
        <c:lblOffset val="100"/>
        <c:noMultiLvlLbl val="0"/>
      </c:catAx>
      <c:valAx>
        <c:axId val="1282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4174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464826</xdr:colOff>
      <xdr:row>20</xdr:row>
      <xdr:rowOff>160020</xdr:rowOff>
    </xdr:from>
    <xdr:to>
      <xdr:col>17</xdr:col>
      <xdr:colOff>525780</xdr:colOff>
      <xdr:row>50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56109-E079-435C-9281-AD12F7953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ersonal\ASJAD_ARVUTIST\KOV\Andmed\Kuuaruanded\2024\KOV%20t&#246;&#246;j&#245;ukulud.xlsx" TargetMode="External"/><Relationship Id="rId1" Type="http://schemas.openxmlformats.org/officeDocument/2006/relationships/externalLinkPath" Target="file:///H:\personal\ASJAD_ARVUTIST\KOV\Andmed\Kuuaruanded\2024\KOV%20t&#246;&#246;j&#245;uku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ts"/>
      <sheetName val="haridus"/>
      <sheetName val="v.a haridus ja sots"/>
      <sheetName val="v.a h ja s"/>
      <sheetName val="Koond"/>
      <sheetName val="Keskmine palk"/>
    </sheetNames>
    <sheetDataSet>
      <sheetData sheetId="0"/>
      <sheetData sheetId="1"/>
      <sheetData sheetId="2"/>
      <sheetData sheetId="3"/>
      <sheetData sheetId="4"/>
      <sheetData sheetId="5">
        <row r="17">
          <cell r="B17" t="str">
            <v>2005</v>
          </cell>
          <cell r="C17" t="str">
            <v>2006</v>
          </cell>
          <cell r="D17" t="str">
            <v>2007</v>
          </cell>
          <cell r="E17" t="str">
            <v>2008</v>
          </cell>
          <cell r="F17" t="str">
            <v>2009</v>
          </cell>
          <cell r="G17" t="str">
            <v>2010</v>
          </cell>
          <cell r="H17" t="str">
            <v>2011</v>
          </cell>
          <cell r="I17" t="str">
            <v>2012</v>
          </cell>
          <cell r="J17" t="str">
            <v>2013</v>
          </cell>
          <cell r="K17" t="str">
            <v>2014</v>
          </cell>
          <cell r="L17" t="str">
            <v>2015</v>
          </cell>
          <cell r="M17" t="str">
            <v>2016</v>
          </cell>
          <cell r="N17" t="str">
            <v>2017</v>
          </cell>
          <cell r="O17" t="str">
            <v>2018</v>
          </cell>
          <cell r="P17" t="str">
            <v>2019</v>
          </cell>
          <cell r="Q17" t="str">
            <v>2020</v>
          </cell>
          <cell r="R17" t="str">
            <v>2021</v>
          </cell>
          <cell r="S17" t="str">
            <v>2022</v>
          </cell>
          <cell r="T17" t="str">
            <v>2023</v>
          </cell>
        </row>
        <row r="18">
          <cell r="A18" t="str">
            <v>Õpetajad (lasteaed, üldharidus, kutseharidus)</v>
          </cell>
          <cell r="B18">
            <v>1</v>
          </cell>
          <cell r="C18">
            <v>1.0627841734034742</v>
          </cell>
          <cell r="D18">
            <v>1.2695334664441345</v>
          </cell>
          <cell r="E18">
            <v>1.5227326287698995</v>
          </cell>
          <cell r="F18">
            <v>1.4478280892951718</v>
          </cell>
          <cell r="G18">
            <v>1.3960326349545416</v>
          </cell>
          <cell r="H18">
            <v>1.4225052713661983</v>
          </cell>
          <cell r="I18">
            <v>1.450542055633075</v>
          </cell>
          <cell r="J18">
            <v>1.6417682817129242</v>
          </cell>
          <cell r="K18">
            <v>1.7669096130644164</v>
          </cell>
          <cell r="L18">
            <v>1.9431410467078474</v>
          </cell>
          <cell r="M18">
            <v>2.0934709560969513</v>
          </cell>
          <cell r="N18">
            <v>2.255877621981456</v>
          </cell>
          <cell r="O18">
            <v>2.6105237184848478</v>
          </cell>
          <cell r="P18">
            <v>2.8628099363818937</v>
          </cell>
          <cell r="Q18">
            <v>2.9678232286240691</v>
          </cell>
          <cell r="R18">
            <v>2.9964619285607252</v>
          </cell>
          <cell r="S18">
            <v>3.2350013889108196</v>
          </cell>
          <cell r="T18">
            <v>4.020389643692762</v>
          </cell>
        </row>
        <row r="19">
          <cell r="A19" t="str">
            <v>Töötajad, v.a õpetajad</v>
          </cell>
          <cell r="B19">
            <v>1</v>
          </cell>
          <cell r="C19">
            <v>1.0960962510305079</v>
          </cell>
          <cell r="D19">
            <v>1.3248525061474437</v>
          </cell>
          <cell r="E19">
            <v>1.596405961973081</v>
          </cell>
          <cell r="F19">
            <v>1.5160507697037209</v>
          </cell>
          <cell r="G19">
            <v>1.4542286038842711</v>
          </cell>
          <cell r="H19">
            <v>1.5015543308296999</v>
          </cell>
          <cell r="I19">
            <v>1.5581326468878578</v>
          </cell>
          <cell r="J19">
            <v>1.6699185025864085</v>
          </cell>
          <cell r="K19">
            <v>1.7974893362508038</v>
          </cell>
          <cell r="L19">
            <v>1.9550778974689078</v>
          </cell>
          <cell r="M19">
            <v>2.1030263540576519</v>
          </cell>
          <cell r="N19">
            <v>2.2670185004928505</v>
          </cell>
          <cell r="O19">
            <v>2.5043270033462246</v>
          </cell>
          <cell r="P19">
            <v>2.746194009507323</v>
          </cell>
          <cell r="Q19">
            <v>2.8845293113978583</v>
          </cell>
          <cell r="R19">
            <v>3.0038693278939546</v>
          </cell>
          <cell r="S19">
            <v>3.2741609099641402</v>
          </cell>
          <cell r="T19">
            <v>3.7964673488713525</v>
          </cell>
        </row>
        <row r="20">
          <cell r="A20" t="str">
            <v>Riigi keskmine palk</v>
          </cell>
          <cell r="B20">
            <v>1</v>
          </cell>
          <cell r="C20">
            <v>1.1647286821705427</v>
          </cell>
          <cell r="D20">
            <v>1.4050387596899225</v>
          </cell>
          <cell r="E20">
            <v>1.5988372093023255</v>
          </cell>
          <cell r="F20">
            <v>1.5193798449612403</v>
          </cell>
          <cell r="G20">
            <v>1.5348837209302326</v>
          </cell>
          <cell r="H20">
            <v>1.6182976021124422</v>
          </cell>
          <cell r="I20">
            <v>1.7189922480620154</v>
          </cell>
          <cell r="J20">
            <v>1.8376841085271316</v>
          </cell>
          <cell r="K20">
            <v>1.9476744186046511</v>
          </cell>
          <cell r="L20">
            <v>2.0639534883720931</v>
          </cell>
          <cell r="M20">
            <v>2.2209302325581395</v>
          </cell>
          <cell r="N20">
            <v>2.3662790697674421</v>
          </cell>
          <cell r="O20">
            <v>2.5387596899224807</v>
          </cell>
          <cell r="P20">
            <v>2.7267441860465116</v>
          </cell>
          <cell r="Q20">
            <v>2.806201550387597</v>
          </cell>
          <cell r="R20">
            <v>2.8551356589147288</v>
          </cell>
          <cell r="S20">
            <v>3.1875</v>
          </cell>
          <cell r="T20">
            <v>3.5525086254995624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4E29-49CD-4B22-972A-09EE58E7D213}">
  <dimension ref="A1:Y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21" sqref="U21"/>
    </sheetView>
  </sheetViews>
  <sheetFormatPr defaultRowHeight="14.4" x14ac:dyDescent="0.3"/>
  <cols>
    <col min="1" max="1" width="40.21875" customWidth="1"/>
  </cols>
  <sheetData>
    <row r="1" spans="1:25" ht="24.6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W1" s="4" t="s">
        <v>21</v>
      </c>
      <c r="X1" s="4" t="s">
        <v>22</v>
      </c>
      <c r="Y1" s="4" t="s">
        <v>23</v>
      </c>
    </row>
    <row r="2" spans="1:25" ht="29.4" customHeight="1" x14ac:dyDescent="0.3">
      <c r="A2" s="5" t="s">
        <v>24</v>
      </c>
      <c r="B2" s="6">
        <v>266.18268187000041</v>
      </c>
      <c r="C2" s="6">
        <v>294.29686728000001</v>
      </c>
      <c r="D2" s="6">
        <v>350.69730181999859</v>
      </c>
      <c r="E2" s="6">
        <v>422.42020857999972</v>
      </c>
      <c r="F2" s="6">
        <v>396.44803537999883</v>
      </c>
      <c r="G2" s="6">
        <v>370.75482703000051</v>
      </c>
      <c r="H2" s="6">
        <v>379.06910845999971</v>
      </c>
      <c r="I2" s="6">
        <v>388.19580563999989</v>
      </c>
      <c r="J2" s="6">
        <v>424.09535695999949</v>
      </c>
      <c r="K2" s="6">
        <v>456.37101460999929</v>
      </c>
      <c r="L2" s="6">
        <v>497.34450869000051</v>
      </c>
      <c r="M2" s="6">
        <v>532.61708157999988</v>
      </c>
      <c r="N2" s="6">
        <v>579.48792688999902</v>
      </c>
      <c r="O2" s="6">
        <v>654.08370224000146</v>
      </c>
      <c r="P2" s="6">
        <v>725.22233088999997</v>
      </c>
      <c r="Q2" s="6">
        <v>763.20058628999993</v>
      </c>
      <c r="R2" s="6">
        <v>791.06468887999938</v>
      </c>
      <c r="S2" s="6">
        <v>868.75986417999979</v>
      </c>
      <c r="T2" s="6">
        <v>1040.685768699999</v>
      </c>
      <c r="U2" s="7">
        <f>T2/S2-1</f>
        <v>0.19789807472548904</v>
      </c>
      <c r="W2" s="6">
        <v>244.87143409000001</v>
      </c>
      <c r="X2" s="6">
        <v>260.09258573000011</v>
      </c>
      <c r="Y2" s="7">
        <f>X2/W2-1</f>
        <v>6.2159768437529239E-2</v>
      </c>
    </row>
    <row r="3" spans="1:25" x14ac:dyDescent="0.3">
      <c r="A3" t="s">
        <v>25</v>
      </c>
      <c r="B3" s="6">
        <v>0.74391130999999999</v>
      </c>
      <c r="C3" s="6">
        <v>2.23719439</v>
      </c>
      <c r="D3" s="6">
        <v>2.2536721100000001</v>
      </c>
      <c r="E3" s="6">
        <v>2.477030099999999</v>
      </c>
      <c r="F3" s="6">
        <v>2.0436648599999998</v>
      </c>
      <c r="G3" s="6">
        <v>1.7886427799999991</v>
      </c>
      <c r="H3" s="6">
        <v>1.65372959</v>
      </c>
      <c r="I3" s="6">
        <v>1.68391756</v>
      </c>
      <c r="J3" s="6">
        <v>1.9133524799999999</v>
      </c>
      <c r="K3" s="6">
        <v>2.2655136699999998</v>
      </c>
      <c r="L3" s="6">
        <v>2.29914138</v>
      </c>
      <c r="M3" s="6">
        <v>2.4789293300000002</v>
      </c>
      <c r="N3" s="6">
        <v>2.6718858499999998</v>
      </c>
      <c r="O3" s="6">
        <v>3.0717336999999998</v>
      </c>
      <c r="P3" s="6">
        <v>3.0541554999999998</v>
      </c>
      <c r="Q3" s="6">
        <v>3.10086393</v>
      </c>
      <c r="R3" s="6">
        <v>3.1416532899999998</v>
      </c>
      <c r="S3" s="6">
        <v>4.6757556600000001</v>
      </c>
      <c r="T3" s="6">
        <v>5.0320982000000001</v>
      </c>
      <c r="U3" s="7">
        <f>T3/S3-1</f>
        <v>7.6210684627605163E-2</v>
      </c>
      <c r="W3" s="6">
        <v>1.2962421900000001</v>
      </c>
      <c r="X3" s="6">
        <v>1.3140215500000001</v>
      </c>
      <c r="Y3" s="7">
        <f t="shared" ref="Y3:Y5" si="0">X3/W3-1</f>
        <v>1.3716078783086116E-2</v>
      </c>
    </row>
    <row r="4" spans="1:25" x14ac:dyDescent="0.3">
      <c r="A4" t="s">
        <v>26</v>
      </c>
      <c r="B4" s="6">
        <v>86.570169219999983</v>
      </c>
      <c r="C4" s="6">
        <v>115.1875141</v>
      </c>
      <c r="D4" s="6">
        <v>134.51399888</v>
      </c>
      <c r="E4" s="6">
        <v>160.23034970000009</v>
      </c>
      <c r="F4" s="6">
        <v>151.25182577999999</v>
      </c>
      <c r="G4" s="6">
        <v>143.11691898000001</v>
      </c>
      <c r="H4" s="6">
        <v>145.92533698000011</v>
      </c>
      <c r="I4" s="6">
        <v>148.25103847000011</v>
      </c>
      <c r="J4" s="6">
        <v>171.4326202200001</v>
      </c>
      <c r="K4" s="6">
        <v>185.70549566</v>
      </c>
      <c r="L4" s="6">
        <v>204.06285640999999</v>
      </c>
      <c r="M4" s="6">
        <v>218.02795771999999</v>
      </c>
      <c r="N4" s="6">
        <v>243.41304244</v>
      </c>
      <c r="O4" s="6">
        <v>285.58594611000001</v>
      </c>
      <c r="P4" s="6">
        <v>317.67081941999999</v>
      </c>
      <c r="Q4" s="6">
        <v>333.16591515999988</v>
      </c>
      <c r="R4" s="6">
        <v>340.20874060999989</v>
      </c>
      <c r="S4" s="6">
        <v>369.88794427999977</v>
      </c>
      <c r="T4" s="6">
        <v>460.2189102399999</v>
      </c>
      <c r="U4" s="7">
        <f>T4/S4-1</f>
        <v>0.24421170615828691</v>
      </c>
      <c r="W4" s="6">
        <v>109.7039029900001</v>
      </c>
      <c r="X4" s="6">
        <v>113.0203012300001</v>
      </c>
      <c r="Y4" s="7">
        <f t="shared" si="0"/>
        <v>3.023044895952598E-2</v>
      </c>
    </row>
    <row r="5" spans="1:25" x14ac:dyDescent="0.3">
      <c r="A5" t="s">
        <v>27</v>
      </c>
      <c r="B5" s="8">
        <f>B2-B3-B4</f>
        <v>178.86860134000045</v>
      </c>
      <c r="C5" s="8">
        <f t="shared" ref="C5:T5" si="1">C2-C3-C4</f>
        <v>176.87215879000001</v>
      </c>
      <c r="D5" s="8">
        <f t="shared" si="1"/>
        <v>213.92963082999856</v>
      </c>
      <c r="E5" s="8">
        <f t="shared" si="1"/>
        <v>259.71282877999965</v>
      </c>
      <c r="F5" s="8">
        <f t="shared" si="1"/>
        <v>243.15254473999886</v>
      </c>
      <c r="G5" s="8">
        <f t="shared" si="1"/>
        <v>225.84926527000053</v>
      </c>
      <c r="H5" s="8">
        <f t="shared" si="1"/>
        <v>231.49004188999959</v>
      </c>
      <c r="I5" s="8">
        <f t="shared" si="1"/>
        <v>238.26084960999978</v>
      </c>
      <c r="J5" s="8">
        <f t="shared" si="1"/>
        <v>250.74938425999937</v>
      </c>
      <c r="K5" s="8">
        <f t="shared" si="1"/>
        <v>268.40000527999928</v>
      </c>
      <c r="L5" s="8">
        <f t="shared" si="1"/>
        <v>290.98251090000053</v>
      </c>
      <c r="M5" s="8">
        <f t="shared" si="1"/>
        <v>312.11019452999983</v>
      </c>
      <c r="N5" s="8">
        <f t="shared" si="1"/>
        <v>333.40299859999902</v>
      </c>
      <c r="O5" s="8">
        <f t="shared" si="1"/>
        <v>365.42602243000147</v>
      </c>
      <c r="P5" s="8">
        <f t="shared" si="1"/>
        <v>404.49735597</v>
      </c>
      <c r="Q5" s="8">
        <f t="shared" si="1"/>
        <v>426.9338072000001</v>
      </c>
      <c r="R5" s="8">
        <f t="shared" si="1"/>
        <v>447.71429497999947</v>
      </c>
      <c r="S5" s="8">
        <f t="shared" si="1"/>
        <v>494.19616423999997</v>
      </c>
      <c r="T5" s="8">
        <f t="shared" si="1"/>
        <v>575.43476025999905</v>
      </c>
      <c r="U5" s="7">
        <f>T5/S5-1</f>
        <v>0.16438532287058916</v>
      </c>
      <c r="W5" s="8">
        <f t="shared" ref="W5:X5" si="2">W2-W3-W4</f>
        <v>133.87128890999992</v>
      </c>
      <c r="X5" s="8">
        <f t="shared" si="2"/>
        <v>145.75826295000002</v>
      </c>
      <c r="Y5" s="7">
        <f t="shared" si="0"/>
        <v>8.8794050888623133E-2</v>
      </c>
    </row>
    <row r="7" spans="1:25" x14ac:dyDescent="0.3">
      <c r="A7" t="s">
        <v>28</v>
      </c>
      <c r="B7" s="6">
        <v>52579.560000000041</v>
      </c>
      <c r="C7" s="6">
        <v>52452.09999999994</v>
      </c>
      <c r="D7" s="6">
        <v>52073.169999999947</v>
      </c>
      <c r="E7" s="6">
        <v>52211.239999999991</v>
      </c>
      <c r="F7" s="6">
        <v>51593.979999999909</v>
      </c>
      <c r="G7" s="6">
        <v>50184.699999999953</v>
      </c>
      <c r="H7" s="6">
        <v>49952.389999999919</v>
      </c>
      <c r="I7" s="6">
        <v>49621.759999999922</v>
      </c>
      <c r="J7" s="6">
        <v>49399.360000000037</v>
      </c>
      <c r="K7" s="6">
        <v>49333.440000000068</v>
      </c>
      <c r="L7" s="6">
        <v>49215.67</v>
      </c>
      <c r="M7" s="6">
        <v>48980.779999999919</v>
      </c>
      <c r="N7" s="6">
        <v>49315.8</v>
      </c>
      <c r="O7" s="6">
        <v>49318.12000000001</v>
      </c>
      <c r="P7" s="6">
        <v>49871.840000000113</v>
      </c>
      <c r="Q7" s="6">
        <v>50239.05000000009</v>
      </c>
      <c r="R7" s="6">
        <v>50672.539999999957</v>
      </c>
      <c r="S7" s="6">
        <v>51210.03999999995</v>
      </c>
      <c r="T7" s="6">
        <v>51367.170000000049</v>
      </c>
      <c r="U7" s="7">
        <f>T7/S7-1</f>
        <v>3.0683436294933752E-3</v>
      </c>
      <c r="W7" s="9">
        <v>51367.170000000049</v>
      </c>
      <c r="X7" s="9">
        <v>51367.170000000049</v>
      </c>
    </row>
    <row r="8" spans="1:25" x14ac:dyDescent="0.3">
      <c r="A8" t="s">
        <v>29</v>
      </c>
      <c r="B8" s="6">
        <v>14343.63999999999</v>
      </c>
      <c r="C8" s="6">
        <v>17957.73</v>
      </c>
      <c r="D8" s="6">
        <v>17555.549999999988</v>
      </c>
      <c r="E8" s="6">
        <v>17434.60999999999</v>
      </c>
      <c r="F8" s="6">
        <v>17309.110000000011</v>
      </c>
      <c r="G8" s="6">
        <v>16985.82</v>
      </c>
      <c r="H8" s="6">
        <v>16996.829999999991</v>
      </c>
      <c r="I8" s="6">
        <v>16933.96000000001</v>
      </c>
      <c r="J8" s="6">
        <v>17301.060000000001</v>
      </c>
      <c r="K8" s="6">
        <v>17414.12000000001</v>
      </c>
      <c r="L8" s="6">
        <v>17400.060000000001</v>
      </c>
      <c r="M8" s="6">
        <v>17255.850000000009</v>
      </c>
      <c r="N8" s="6">
        <v>17878.02</v>
      </c>
      <c r="O8" s="6">
        <v>18125.93</v>
      </c>
      <c r="P8" s="6">
        <v>18385.52</v>
      </c>
      <c r="Q8" s="6">
        <v>18600.03000000001</v>
      </c>
      <c r="R8" s="6">
        <v>18811.689999999999</v>
      </c>
      <c r="S8" s="6">
        <v>18944.660000000011</v>
      </c>
      <c r="T8" s="6">
        <v>18966.510000000009</v>
      </c>
      <c r="U8" s="7">
        <f>T8/S8-1</f>
        <v>1.1533593107502238E-3</v>
      </c>
      <c r="W8" s="9">
        <v>18966.510000000009</v>
      </c>
      <c r="X8" s="9">
        <v>18966.510000000009</v>
      </c>
    </row>
    <row r="10" spans="1:25" x14ac:dyDescent="0.3">
      <c r="A10" t="s">
        <v>30</v>
      </c>
    </row>
    <row r="11" spans="1:25" x14ac:dyDescent="0.3">
      <c r="A11" t="s">
        <v>31</v>
      </c>
      <c r="B11" s="10">
        <f>(B2-B3)/B7/12*1000000</f>
        <v>420.69385036060936</v>
      </c>
      <c r="C11" s="10">
        <f t="shared" ref="C11:T11" si="3">(C2-C3)/C7/12*1000000</f>
        <v>464.01013637522033</v>
      </c>
      <c r="D11" s="10">
        <f t="shared" si="3"/>
        <v>557.618619002836</v>
      </c>
      <c r="E11" s="10">
        <f t="shared" si="3"/>
        <v>670.26304821209601</v>
      </c>
      <c r="F11" s="10">
        <f t="shared" si="3"/>
        <v>637.0322831591327</v>
      </c>
      <c r="G11" s="10">
        <f t="shared" si="3"/>
        <v>612.68039902267844</v>
      </c>
      <c r="H11" s="10">
        <f t="shared" si="3"/>
        <v>629.6251605278552</v>
      </c>
      <c r="I11" s="10">
        <f t="shared" si="3"/>
        <v>649.09676735905191</v>
      </c>
      <c r="J11" s="10">
        <f t="shared" si="3"/>
        <v>712.19209533618653</v>
      </c>
      <c r="K11" s="10">
        <f t="shared" si="3"/>
        <v>767.06844441282055</v>
      </c>
      <c r="L11" s="10">
        <f t="shared" si="3"/>
        <v>838.2245046987415</v>
      </c>
      <c r="M11" s="10">
        <f t="shared" si="3"/>
        <v>901.94928202790413</v>
      </c>
      <c r="N11" s="10">
        <f t="shared" si="3"/>
        <v>974.69783355435618</v>
      </c>
      <c r="O11" s="10">
        <f t="shared" si="3"/>
        <v>1100.0216021684007</v>
      </c>
      <c r="P11" s="10">
        <f t="shared" si="3"/>
        <v>1206.7066561510435</v>
      </c>
      <c r="Q11" s="10">
        <f t="shared" si="3"/>
        <v>1260.8049620763109</v>
      </c>
      <c r="R11" s="10">
        <f t="shared" si="3"/>
        <v>1295.7758376792112</v>
      </c>
      <c r="S11" s="10">
        <f t="shared" si="3"/>
        <v>1406.1111657661932</v>
      </c>
      <c r="T11" s="10">
        <f t="shared" si="3"/>
        <v>1680.1484789149663</v>
      </c>
      <c r="U11" s="7">
        <f>T11/S11-1</f>
        <v>0.19489021908125559</v>
      </c>
      <c r="W11" s="10">
        <f>(W2-W3)/W7/3*1000000</f>
        <v>1580.6152185011022</v>
      </c>
      <c r="X11" s="10">
        <f>(X2-X3)/X7/3*1000000</f>
        <v>1679.2733840181052</v>
      </c>
      <c r="Y11" s="7">
        <f t="shared" ref="Y11:Y14" si="4">X11/W11-1</f>
        <v>6.2417572830002488E-2</v>
      </c>
    </row>
    <row r="12" spans="1:25" x14ac:dyDescent="0.3">
      <c r="A12" t="s">
        <v>32</v>
      </c>
      <c r="B12" s="10">
        <f>(B4)/B8/12*1000000</f>
        <v>502.95327882834039</v>
      </c>
      <c r="C12" s="10">
        <f t="shared" ref="C12:T12" si="5">(C4)/C8/12*1000000</f>
        <v>534.53078470014486</v>
      </c>
      <c r="D12" s="10">
        <f t="shared" si="5"/>
        <v>638.5160195303863</v>
      </c>
      <c r="E12" s="10">
        <f t="shared" si="5"/>
        <v>765.86336841871901</v>
      </c>
      <c r="F12" s="10">
        <f t="shared" si="5"/>
        <v>728.18988469077783</v>
      </c>
      <c r="G12" s="10">
        <f t="shared" si="5"/>
        <v>702.13919110175425</v>
      </c>
      <c r="H12" s="10">
        <f t="shared" si="5"/>
        <v>715.45369038422757</v>
      </c>
      <c r="I12" s="10">
        <f t="shared" si="5"/>
        <v>729.55488295905604</v>
      </c>
      <c r="J12" s="10">
        <f t="shared" si="5"/>
        <v>825.73274036388568</v>
      </c>
      <c r="K12" s="10">
        <f t="shared" si="5"/>
        <v>888.67298328406241</v>
      </c>
      <c r="L12" s="10">
        <f t="shared" si="5"/>
        <v>977.30916066764519</v>
      </c>
      <c r="M12" s="10">
        <f t="shared" si="5"/>
        <v>1052.9180815008624</v>
      </c>
      <c r="N12" s="10">
        <f t="shared" si="5"/>
        <v>1134.6010466110527</v>
      </c>
      <c r="O12" s="10">
        <f t="shared" si="5"/>
        <v>1312.9714636711055</v>
      </c>
      <c r="P12" s="10">
        <f t="shared" si="5"/>
        <v>1439.8596441656259</v>
      </c>
      <c r="Q12" s="10">
        <f t="shared" si="5"/>
        <v>1492.6764238193869</v>
      </c>
      <c r="R12" s="10">
        <f t="shared" si="5"/>
        <v>1507.080351853909</v>
      </c>
      <c r="S12" s="10">
        <f t="shared" si="5"/>
        <v>1627.0545555669319</v>
      </c>
      <c r="T12" s="10">
        <f t="shared" si="5"/>
        <v>2022.0681534627777</v>
      </c>
      <c r="U12" s="7">
        <f>T12/S12-1</f>
        <v>0.24277833619304001</v>
      </c>
      <c r="W12" s="10">
        <f>(W4)/W8/3*1000000</f>
        <v>1928.0282805499455</v>
      </c>
      <c r="X12" s="10">
        <f>(X4)/X8/3*1000000</f>
        <v>1986.3134410776336</v>
      </c>
      <c r="Y12" s="7">
        <f t="shared" si="4"/>
        <v>3.0230448959526202E-2</v>
      </c>
    </row>
    <row r="13" spans="1:25" x14ac:dyDescent="0.3">
      <c r="A13" t="s">
        <v>33</v>
      </c>
      <c r="B13" s="10">
        <f>(B2-B3-B4)/(B7-B8)/12*1000000</f>
        <v>389.83544212701958</v>
      </c>
      <c r="C13" s="10">
        <f t="shared" ref="C13:T13" si="6">(C2-C3-C4)/(C7-C8)/12*1000000</f>
        <v>427.29716663424671</v>
      </c>
      <c r="D13" s="10">
        <f t="shared" si="6"/>
        <v>516.47446248707865</v>
      </c>
      <c r="E13" s="10">
        <f t="shared" si="6"/>
        <v>622.33562399998607</v>
      </c>
      <c r="F13" s="10">
        <f t="shared" si="6"/>
        <v>591.01032209445839</v>
      </c>
      <c r="G13" s="10">
        <f t="shared" si="6"/>
        <v>566.90985074898322</v>
      </c>
      <c r="H13" s="10">
        <f t="shared" si="6"/>
        <v>585.3590964367371</v>
      </c>
      <c r="I13" s="10">
        <f t="shared" si="6"/>
        <v>607.41532929207131</v>
      </c>
      <c r="J13" s="10">
        <f t="shared" si="6"/>
        <v>650.99341777186305</v>
      </c>
      <c r="K13" s="10">
        <f t="shared" si="6"/>
        <v>700.72505011593501</v>
      </c>
      <c r="L13" s="10">
        <f t="shared" si="6"/>
        <v>762.1586565525555</v>
      </c>
      <c r="M13" s="10">
        <f t="shared" si="6"/>
        <v>819.83420853883877</v>
      </c>
      <c r="N13" s="10">
        <f t="shared" si="6"/>
        <v>883.76415944976338</v>
      </c>
      <c r="O13" s="10">
        <f t="shared" si="6"/>
        <v>976.27542458010942</v>
      </c>
      <c r="P13" s="10">
        <f t="shared" si="6"/>
        <v>1070.5637558628598</v>
      </c>
      <c r="Q13" s="10">
        <f t="shared" si="6"/>
        <v>1124.4917594371313</v>
      </c>
      <c r="R13" s="10">
        <f t="shared" si="6"/>
        <v>1171.0147275313329</v>
      </c>
      <c r="S13" s="10">
        <f t="shared" si="6"/>
        <v>1276.3839659308753</v>
      </c>
      <c r="T13" s="10">
        <f t="shared" si="6"/>
        <v>1479.9975274680576</v>
      </c>
      <c r="U13" s="7">
        <f>T13/S13-1</f>
        <v>0.15952375380137718</v>
      </c>
      <c r="W13" s="10">
        <f>(W2-W3-W4)/(W7-W8)/3*1000000</f>
        <v>1377.2485798128778</v>
      </c>
      <c r="X13" s="10">
        <f>(X2-X3-X4)/(X7-X8)/3*1000000</f>
        <v>1499.5400602950665</v>
      </c>
      <c r="Y13" s="7">
        <f t="shared" si="4"/>
        <v>8.8794050888623133E-2</v>
      </c>
    </row>
    <row r="14" spans="1:25" x14ac:dyDescent="0.3">
      <c r="A14" t="s">
        <v>34</v>
      </c>
      <c r="B14" s="11">
        <v>516</v>
      </c>
      <c r="C14" s="11">
        <v>601</v>
      </c>
      <c r="D14" s="11">
        <v>725</v>
      </c>
      <c r="E14" s="11">
        <v>825</v>
      </c>
      <c r="F14" s="11">
        <v>784</v>
      </c>
      <c r="G14" s="11">
        <v>792</v>
      </c>
      <c r="H14" s="11">
        <v>835.04156269002021</v>
      </c>
      <c r="I14" s="11">
        <v>887</v>
      </c>
      <c r="J14" s="11">
        <v>948.24499999999989</v>
      </c>
      <c r="K14" s="11">
        <v>1005</v>
      </c>
      <c r="L14" s="11">
        <v>1065</v>
      </c>
      <c r="M14" s="11">
        <v>1146</v>
      </c>
      <c r="N14" s="11">
        <v>1221</v>
      </c>
      <c r="O14" s="11">
        <v>1310</v>
      </c>
      <c r="P14" s="11">
        <v>1407</v>
      </c>
      <c r="Q14" s="11">
        <v>1448</v>
      </c>
      <c r="R14" s="11">
        <v>1473.25</v>
      </c>
      <c r="S14" s="11">
        <v>1644.75</v>
      </c>
      <c r="T14" s="11">
        <v>1833.0944507577742</v>
      </c>
      <c r="U14" s="7">
        <f>T14/S14-1</f>
        <v>0.11451250996064699</v>
      </c>
      <c r="W14" s="11">
        <v>1833.0944507577742</v>
      </c>
      <c r="X14" s="11">
        <v>1943.7033699164983</v>
      </c>
      <c r="Y14" s="7">
        <f t="shared" si="4"/>
        <v>6.034000000000006E-2</v>
      </c>
    </row>
    <row r="17" spans="1:21" x14ac:dyDescent="0.3">
      <c r="A17" s="12" t="s">
        <v>35</v>
      </c>
      <c r="B17" s="13" t="s">
        <v>1</v>
      </c>
      <c r="C17" s="13" t="s">
        <v>2</v>
      </c>
      <c r="D17" s="13" t="s">
        <v>3</v>
      </c>
      <c r="E17" s="13" t="s">
        <v>4</v>
      </c>
      <c r="F17" s="13" t="s">
        <v>5</v>
      </c>
      <c r="G17" s="13" t="s">
        <v>6</v>
      </c>
      <c r="H17" s="13" t="s">
        <v>7</v>
      </c>
      <c r="I17" s="13" t="s">
        <v>8</v>
      </c>
      <c r="J17" s="13" t="s">
        <v>9</v>
      </c>
      <c r="K17" s="13" t="s">
        <v>10</v>
      </c>
      <c r="L17" s="13" t="s">
        <v>11</v>
      </c>
      <c r="M17" s="13" t="s">
        <v>12</v>
      </c>
      <c r="N17" s="13" t="s">
        <v>13</v>
      </c>
      <c r="O17" s="13" t="s">
        <v>14</v>
      </c>
      <c r="P17" s="13" t="s">
        <v>15</v>
      </c>
      <c r="Q17" s="13" t="s">
        <v>16</v>
      </c>
      <c r="R17" s="13" t="s">
        <v>17</v>
      </c>
      <c r="S17" s="13" t="s">
        <v>18</v>
      </c>
      <c r="T17" s="13" t="s">
        <v>19</v>
      </c>
      <c r="U17" s="14" t="s">
        <v>22</v>
      </c>
    </row>
    <row r="18" spans="1:21" x14ac:dyDescent="0.3">
      <c r="A18" s="15" t="s">
        <v>32</v>
      </c>
      <c r="B18" s="16">
        <f>B12/$B12</f>
        <v>1</v>
      </c>
      <c r="C18" s="16">
        <f t="shared" ref="C18:T18" si="7">C12/$B12</f>
        <v>1.0627841734034742</v>
      </c>
      <c r="D18" s="16">
        <f t="shared" si="7"/>
        <v>1.2695334664441345</v>
      </c>
      <c r="E18" s="16">
        <f t="shared" si="7"/>
        <v>1.5227326287698995</v>
      </c>
      <c r="F18" s="16">
        <f t="shared" si="7"/>
        <v>1.4478280892951718</v>
      </c>
      <c r="G18" s="16">
        <f t="shared" si="7"/>
        <v>1.3960326349545416</v>
      </c>
      <c r="H18" s="16">
        <f t="shared" si="7"/>
        <v>1.4225052713661983</v>
      </c>
      <c r="I18" s="16">
        <f t="shared" si="7"/>
        <v>1.450542055633075</v>
      </c>
      <c r="J18" s="16">
        <f t="shared" si="7"/>
        <v>1.6417682817129242</v>
      </c>
      <c r="K18" s="16">
        <f t="shared" si="7"/>
        <v>1.7669096130644164</v>
      </c>
      <c r="L18" s="16">
        <f t="shared" si="7"/>
        <v>1.9431410467078474</v>
      </c>
      <c r="M18" s="16">
        <f t="shared" si="7"/>
        <v>2.0934709560969513</v>
      </c>
      <c r="N18" s="16">
        <f t="shared" si="7"/>
        <v>2.255877621981456</v>
      </c>
      <c r="O18" s="16">
        <f t="shared" si="7"/>
        <v>2.6105237184848478</v>
      </c>
      <c r="P18" s="16">
        <f t="shared" si="7"/>
        <v>2.8628099363818937</v>
      </c>
      <c r="Q18" s="16">
        <f t="shared" si="7"/>
        <v>2.9678232286240691</v>
      </c>
      <c r="R18" s="16">
        <f t="shared" si="7"/>
        <v>2.9964619285607252</v>
      </c>
      <c r="S18" s="16">
        <f t="shared" si="7"/>
        <v>3.2350013889108196</v>
      </c>
      <c r="T18" s="16">
        <f t="shared" si="7"/>
        <v>4.020389643692762</v>
      </c>
      <c r="U18" s="17">
        <f>X12/$B12</f>
        <v>3.9493001133323338</v>
      </c>
    </row>
    <row r="19" spans="1:21" x14ac:dyDescent="0.3">
      <c r="A19" s="15" t="s">
        <v>33</v>
      </c>
      <c r="B19" s="16">
        <f t="shared" ref="B19:T20" si="8">B13/$B13</f>
        <v>1</v>
      </c>
      <c r="C19" s="16">
        <f t="shared" si="8"/>
        <v>1.0960962510305079</v>
      </c>
      <c r="D19" s="16">
        <f t="shared" si="8"/>
        <v>1.3248525061474437</v>
      </c>
      <c r="E19" s="16">
        <f t="shared" si="8"/>
        <v>1.596405961973081</v>
      </c>
      <c r="F19" s="16">
        <f t="shared" si="8"/>
        <v>1.5160507697037209</v>
      </c>
      <c r="G19" s="16">
        <f t="shared" si="8"/>
        <v>1.4542286038842711</v>
      </c>
      <c r="H19" s="16">
        <f t="shared" si="8"/>
        <v>1.5015543308296999</v>
      </c>
      <c r="I19" s="16">
        <f t="shared" si="8"/>
        <v>1.5581326468878578</v>
      </c>
      <c r="J19" s="16">
        <f t="shared" si="8"/>
        <v>1.6699185025864085</v>
      </c>
      <c r="K19" s="16">
        <f t="shared" si="8"/>
        <v>1.7974893362508038</v>
      </c>
      <c r="L19" s="16">
        <f t="shared" si="8"/>
        <v>1.9550778974689078</v>
      </c>
      <c r="M19" s="16">
        <f t="shared" si="8"/>
        <v>2.1030263540576519</v>
      </c>
      <c r="N19" s="16">
        <f t="shared" si="8"/>
        <v>2.2670185004928505</v>
      </c>
      <c r="O19" s="16">
        <f t="shared" si="8"/>
        <v>2.5043270033462246</v>
      </c>
      <c r="P19" s="16">
        <f t="shared" si="8"/>
        <v>2.746194009507323</v>
      </c>
      <c r="Q19" s="16">
        <f t="shared" si="8"/>
        <v>2.8845293113978583</v>
      </c>
      <c r="R19" s="16">
        <f t="shared" si="8"/>
        <v>3.0038693278939546</v>
      </c>
      <c r="S19" s="16">
        <f t="shared" si="8"/>
        <v>3.2741609099641402</v>
      </c>
      <c r="T19" s="16">
        <f t="shared" si="8"/>
        <v>3.7964673488713525</v>
      </c>
      <c r="U19" s="17">
        <f>X13/$B13</f>
        <v>3.8465975595068476</v>
      </c>
    </row>
    <row r="20" spans="1:21" x14ac:dyDescent="0.3">
      <c r="A20" s="15" t="s">
        <v>34</v>
      </c>
      <c r="B20" s="16">
        <f t="shared" si="8"/>
        <v>1</v>
      </c>
      <c r="C20" s="16">
        <f t="shared" si="8"/>
        <v>1.1647286821705427</v>
      </c>
      <c r="D20" s="16">
        <f t="shared" si="8"/>
        <v>1.4050387596899225</v>
      </c>
      <c r="E20" s="16">
        <f t="shared" si="8"/>
        <v>1.5988372093023255</v>
      </c>
      <c r="F20" s="16">
        <f t="shared" si="8"/>
        <v>1.5193798449612403</v>
      </c>
      <c r="G20" s="16">
        <f t="shared" si="8"/>
        <v>1.5348837209302326</v>
      </c>
      <c r="H20" s="16">
        <f t="shared" si="8"/>
        <v>1.6182976021124422</v>
      </c>
      <c r="I20" s="16">
        <f t="shared" si="8"/>
        <v>1.7189922480620154</v>
      </c>
      <c r="J20" s="16">
        <f t="shared" si="8"/>
        <v>1.8376841085271316</v>
      </c>
      <c r="K20" s="16">
        <f t="shared" si="8"/>
        <v>1.9476744186046511</v>
      </c>
      <c r="L20" s="16">
        <f t="shared" si="8"/>
        <v>2.0639534883720931</v>
      </c>
      <c r="M20" s="16">
        <f t="shared" si="8"/>
        <v>2.2209302325581395</v>
      </c>
      <c r="N20" s="16">
        <f t="shared" si="8"/>
        <v>2.3662790697674421</v>
      </c>
      <c r="O20" s="16">
        <f t="shared" si="8"/>
        <v>2.5387596899224807</v>
      </c>
      <c r="P20" s="16">
        <f t="shared" si="8"/>
        <v>2.7267441860465116</v>
      </c>
      <c r="Q20" s="16">
        <f t="shared" si="8"/>
        <v>2.806201550387597</v>
      </c>
      <c r="R20" s="16">
        <f t="shared" si="8"/>
        <v>2.8551356589147288</v>
      </c>
      <c r="S20" s="16">
        <f t="shared" si="8"/>
        <v>3.1875</v>
      </c>
      <c r="T20" s="16">
        <f t="shared" si="8"/>
        <v>3.5525086254995624</v>
      </c>
      <c r="U20" s="17">
        <f>X14/$B14</f>
        <v>3.7668669959622059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Keskmine palk</vt:lpstr>
    </vt:vector>
  </TitlesOfParts>
  <Company>Maaeluministeerium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Jõgi</dc:creator>
  <cp:lastModifiedBy>Andrus Jõgi</cp:lastModifiedBy>
  <dcterms:created xsi:type="dcterms:W3CDTF">2024-05-16T10:10:04Z</dcterms:created>
  <dcterms:modified xsi:type="dcterms:W3CDTF">2024-05-16T10:10:15Z</dcterms:modified>
</cp:coreProperties>
</file>